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RER-ComunicaDAP/Documenti condivisi/2014_2020/Bandi e manifestazioni/Asse 1/L.R. 14 2022/"/>
    </mc:Choice>
  </mc:AlternateContent>
  <xr:revisionPtr revIDLastSave="0" documentId="8_{8C751118-85A8-4A61-AD8D-2CBAE4B51DA1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3" l="1"/>
  <c r="D7" i="3" l="1"/>
  <c r="B2" i="1"/>
  <c r="B3" i="1"/>
  <c r="B4" i="1"/>
  <c r="B20" i="1"/>
  <c r="D4" i="1"/>
  <c r="D20" i="1" s="1"/>
  <c r="B7" i="3"/>
  <c r="B13" i="3" s="1"/>
  <c r="B16" i="3" s="1"/>
  <c r="E20" i="1" l="1"/>
  <c r="B19" i="3"/>
  <c r="B43" i="3" s="1"/>
  <c r="D12" i="1"/>
  <c r="E12" i="1" s="1"/>
  <c r="F12" i="1" s="1"/>
  <c r="B17" i="1" s="1"/>
  <c r="D28" i="3"/>
  <c r="D30" i="3" s="1"/>
  <c r="F4" i="1"/>
  <c r="D17" i="1" s="1"/>
  <c r="B22" i="3" l="1"/>
  <c r="B25" i="3" s="1"/>
  <c r="D33" i="3"/>
  <c r="D43" i="3" s="1"/>
  <c r="B6" i="1"/>
  <c r="D36" i="3" l="1"/>
  <c r="D39" i="3" s="1"/>
</calcChain>
</file>

<file path=xl/sharedStrings.xml><?xml version="1.0" encoding="utf-8"?>
<sst xmlns="http://schemas.openxmlformats.org/spreadsheetml/2006/main" count="42" uniqueCount="41">
  <si>
    <t>calcolo con CS</t>
  </si>
  <si>
    <t>mancato reddito max</t>
  </si>
  <si>
    <t>'''</t>
  </si>
  <si>
    <t>somma cs + mancato reddito + contributo denaro</t>
  </si>
  <si>
    <t>contrbuto</t>
  </si>
  <si>
    <t>cash</t>
  </si>
  <si>
    <t>costo tot</t>
  </si>
  <si>
    <t>con pubblico</t>
  </si>
  <si>
    <t>privato</t>
  </si>
  <si>
    <t>corso:</t>
  </si>
  <si>
    <t>n. destinatari</t>
  </si>
  <si>
    <t>durata ore</t>
  </si>
  <si>
    <t>n. edizioni</t>
  </si>
  <si>
    <t>Costo standard = calcolato con i parametri</t>
  </si>
  <si>
    <t>costo standard</t>
  </si>
  <si>
    <t>intensità</t>
  </si>
  <si>
    <t>verifica su intensità aiuto: ovverro se intensità è minore di 61,12%)</t>
  </si>
  <si>
    <t xml:space="preserve">no: ovvero nessun contributo in denaro </t>
  </si>
  <si>
    <t>si: occorre contributo denaro impresa (DGR 1568/2011)</t>
  </si>
  <si>
    <t>Mancato reddito = (costo standard/intensità) - costo standard</t>
  </si>
  <si>
    <t>Costo totale  = costo standard + mancato  reddito</t>
  </si>
  <si>
    <t>Quota pubblica = intensità aiuto  * costo totale</t>
  </si>
  <si>
    <t>Quota privata = Costo totale  – quota pubblica = mancato reddito</t>
  </si>
  <si>
    <t>Quota in denaro =   Quota privata  -mancato reddito</t>
  </si>
  <si>
    <t>zero</t>
  </si>
  <si>
    <t>Mancato reddito massimo = 0,636 * Costo standard</t>
  </si>
  <si>
    <t>Costo totale = costo standard + mancato  reddito massimo</t>
  </si>
  <si>
    <t>Quota privata = Costo totale – quota pubblica</t>
  </si>
  <si>
    <t>Quota in denaro =   Quota privata  - mancato reddito massimo</t>
  </si>
  <si>
    <t>verifica intensità aiuto</t>
  </si>
  <si>
    <t>117,00*60*2 + 5,50*18*60</t>
  </si>
  <si>
    <t>(19.980,00/0,7)-19.980,00</t>
  </si>
  <si>
    <t>19.980,00+8.562,86</t>
  </si>
  <si>
    <t>0,7*28.542,86</t>
  </si>
  <si>
    <t>28.542,86-19.980,00</t>
  </si>
  <si>
    <t>19.980,00+12.707,28</t>
  </si>
  <si>
    <t>0,5*32.687,28</t>
  </si>
  <si>
    <t>31.687,28-16.343,64</t>
  </si>
  <si>
    <t>16.343,64-12.707,28</t>
  </si>
  <si>
    <t>19.980,00/28.542,86</t>
  </si>
  <si>
    <t>16.343,64/32.687,28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</si>
</sst>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00000_-;\-* #,##0.000000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43" fontId="0" fillId="0" borderId="0" xfId="1" applyFont="1"/>
    <xf numFmtId="43" fontId="0" fillId="2" borderId="0" xfId="1" applyFont="1" applyFill="1"/>
    <xf numFmtId="43" fontId="0" fillId="0" borderId="0" xfId="0" applyNumberFormat="1"/>
    <xf numFmtId="0" fontId="0" fillId="0" borderId="0" xfId="0" quotePrefix="1"/>
    <xf numFmtId="0" fontId="0" fillId="0" borderId="0" xfId="0" applyAlignment="1">
      <alignment vertical="top"/>
    </xf>
    <xf numFmtId="43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43" fontId="0" fillId="0" borderId="2" xfId="1" applyFont="1" applyBorder="1" applyAlignment="1">
      <alignment vertical="top"/>
    </xf>
    <xf numFmtId="0" fontId="0" fillId="0" borderId="3" xfId="0" applyBorder="1" applyAlignment="1">
      <alignment vertical="top"/>
    </xf>
    <xf numFmtId="0" fontId="2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43" fontId="0" fillId="0" borderId="6" xfId="1" applyFont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6" xfId="0" applyBorder="1" applyAlignment="1">
      <alignment vertical="top"/>
    </xf>
    <xf numFmtId="43" fontId="0" fillId="0" borderId="3" xfId="0" applyNumberFormat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9" fontId="0" fillId="0" borderId="8" xfId="2" applyFont="1" applyBorder="1" applyAlignment="1">
      <alignment vertical="top"/>
    </xf>
    <xf numFmtId="43" fontId="0" fillId="0" borderId="8" xfId="0" applyNumberFormat="1" applyBorder="1" applyAlignment="1">
      <alignment vertical="top"/>
    </xf>
    <xf numFmtId="0" fontId="2" fillId="0" borderId="7" xfId="0" applyFont="1" applyBorder="1" applyAlignment="1">
      <alignment vertical="top"/>
    </xf>
    <xf numFmtId="43" fontId="2" fillId="0" borderId="8" xfId="0" applyNumberFormat="1" applyFont="1" applyBorder="1" applyAlignment="1">
      <alignment vertical="top"/>
    </xf>
    <xf numFmtId="164" fontId="0" fillId="0" borderId="8" xfId="1" applyNumberFormat="1" applyFont="1" applyBorder="1" applyAlignment="1">
      <alignment vertical="top"/>
    </xf>
    <xf numFmtId="43" fontId="0" fillId="0" borderId="2" xfId="0" applyNumberFormat="1" applyBorder="1" applyAlignment="1">
      <alignment vertical="top"/>
    </xf>
    <xf numFmtId="9" fontId="0" fillId="0" borderId="0" xfId="2" applyFont="1" applyBorder="1" applyAlignment="1">
      <alignment vertical="top"/>
    </xf>
    <xf numFmtId="0" fontId="0" fillId="0" borderId="5" xfId="0" applyBorder="1" applyAlignment="1">
      <alignment vertical="top" wrapText="1"/>
    </xf>
    <xf numFmtId="43" fontId="0" fillId="0" borderId="6" xfId="0" applyNumberFormat="1" applyBorder="1" applyAlignment="1">
      <alignment vertical="top" wrapText="1"/>
    </xf>
    <xf numFmtId="43" fontId="2" fillId="0" borderId="0" xfId="0" applyNumberFormat="1" applyFont="1" applyAlignment="1">
      <alignment vertical="top"/>
    </xf>
    <xf numFmtId="0" fontId="2" fillId="0" borderId="8" xfId="0" applyFont="1" applyBorder="1" applyAlignment="1">
      <alignment vertical="top"/>
    </xf>
    <xf numFmtId="164" fontId="0" fillId="0" borderId="0" xfId="1" applyNumberFormat="1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9" fontId="0" fillId="0" borderId="5" xfId="2" applyFont="1" applyBorder="1" applyAlignment="1">
      <alignment vertical="top"/>
    </xf>
    <xf numFmtId="9" fontId="3" fillId="0" borderId="6" xfId="2" applyFont="1" applyBorder="1" applyAlignment="1">
      <alignment vertical="top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0"/>
  <sheetViews>
    <sheetView workbookViewId="0">
      <selection activeCell="L22" sqref="L22"/>
    </sheetView>
  </sheetViews>
  <sheetFormatPr defaultRowHeight="14.4" x14ac:dyDescent="0.3"/>
  <cols>
    <col min="2" max="2" width="15.109375" style="1" customWidth="1"/>
    <col min="4" max="4" width="21.88671875" customWidth="1"/>
    <col min="5" max="5" width="21" customWidth="1"/>
    <col min="6" max="6" width="10.5546875" bestFit="1" customWidth="1"/>
  </cols>
  <sheetData>
    <row r="1" spans="2:6" x14ac:dyDescent="0.3">
      <c r="B1" s="1" t="s">
        <v>0</v>
      </c>
      <c r="D1" t="s">
        <v>1</v>
      </c>
    </row>
    <row r="2" spans="2:6" x14ac:dyDescent="0.3">
      <c r="B2" s="1">
        <f>132*114</f>
        <v>15048</v>
      </c>
    </row>
    <row r="3" spans="2:6" x14ac:dyDescent="0.3">
      <c r="B3" s="1">
        <f>7*5.32*132</f>
        <v>4915.68</v>
      </c>
    </row>
    <row r="4" spans="2:6" x14ac:dyDescent="0.3">
      <c r="B4" s="2">
        <f>SUM(B2:B3)</f>
        <v>19963.68</v>
      </c>
      <c r="D4" s="3">
        <f>B4*63.6/100</f>
        <v>12696.90048</v>
      </c>
      <c r="E4" s="4" t="s">
        <v>2</v>
      </c>
      <c r="F4" s="3">
        <f>SUM(B4:D4)</f>
        <v>32660.580480000001</v>
      </c>
    </row>
    <row r="6" spans="2:6" x14ac:dyDescent="0.3">
      <c r="B6" s="1">
        <f>B4/F4</f>
        <v>0.61124694376528121</v>
      </c>
    </row>
    <row r="9" spans="2:6" x14ac:dyDescent="0.3">
      <c r="B9" s="1" t="s">
        <v>3</v>
      </c>
      <c r="E9" t="s">
        <v>4</v>
      </c>
      <c r="F9" t="s">
        <v>5</v>
      </c>
    </row>
    <row r="12" spans="2:6" x14ac:dyDescent="0.3">
      <c r="B12" s="1" t="s">
        <v>6</v>
      </c>
      <c r="D12" s="3">
        <f>B4+D4</f>
        <v>32660.580480000001</v>
      </c>
      <c r="E12" s="3">
        <f>D12/2</f>
        <v>16330.29024</v>
      </c>
      <c r="F12" s="3">
        <f>E12-D4</f>
        <v>3633.38976</v>
      </c>
    </row>
    <row r="15" spans="2:6" x14ac:dyDescent="0.3">
      <c r="B15" s="1" t="s">
        <v>7</v>
      </c>
      <c r="D15" t="s">
        <v>8</v>
      </c>
    </row>
    <row r="17" spans="2:5" x14ac:dyDescent="0.3">
      <c r="B17" s="1">
        <f>B4-F12</f>
        <v>16330.29024</v>
      </c>
      <c r="D17" s="3">
        <f>F4/2</f>
        <v>16330.29024</v>
      </c>
    </row>
    <row r="20" spans="2:5" x14ac:dyDescent="0.3">
      <c r="B20" s="1">
        <f>B4*0.25</f>
        <v>4990.92</v>
      </c>
      <c r="D20" s="3">
        <f>D4*0.25</f>
        <v>3174.2251200000001</v>
      </c>
      <c r="E20" s="3">
        <f>B20-D20</f>
        <v>1816.69488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3"/>
  <sheetViews>
    <sheetView tabSelected="1" topLeftCell="A9" workbookViewId="0">
      <selection activeCell="D15" sqref="D15"/>
    </sheetView>
  </sheetViews>
  <sheetFormatPr defaultColWidth="9.109375" defaultRowHeight="14.4" x14ac:dyDescent="0.3"/>
  <cols>
    <col min="1" max="1" width="72.33203125" style="5" customWidth="1"/>
    <col min="2" max="2" width="18" style="5" customWidth="1"/>
    <col min="3" max="3" width="15.6640625" style="5" customWidth="1"/>
    <col min="4" max="4" width="17.88671875" style="5" customWidth="1"/>
    <col min="5" max="16384" width="9.109375" style="5"/>
  </cols>
  <sheetData>
    <row r="1" spans="1:4" x14ac:dyDescent="0.3">
      <c r="A1" s="8" t="s">
        <v>9</v>
      </c>
      <c r="B1" s="9" t="s">
        <v>10</v>
      </c>
      <c r="C1" s="9" t="s">
        <v>11</v>
      </c>
      <c r="D1" s="11" t="s">
        <v>12</v>
      </c>
    </row>
    <row r="2" spans="1:4" x14ac:dyDescent="0.3">
      <c r="A2" s="15"/>
      <c r="B2" s="13">
        <v>18</v>
      </c>
      <c r="C2" s="13">
        <v>60</v>
      </c>
      <c r="D2" s="16">
        <v>2</v>
      </c>
    </row>
    <row r="4" spans="1:4" x14ac:dyDescent="0.3">
      <c r="A4" s="8" t="s">
        <v>13</v>
      </c>
      <c r="B4" s="9"/>
      <c r="C4" s="10">
        <f>117*C2*D2+5.5*B2*C2</f>
        <v>19980</v>
      </c>
      <c r="D4" s="11"/>
    </row>
    <row r="5" spans="1:4" x14ac:dyDescent="0.3">
      <c r="A5" s="12" t="s">
        <v>30</v>
      </c>
      <c r="B5" s="13"/>
      <c r="C5" s="13"/>
      <c r="D5" s="14"/>
    </row>
    <row r="7" spans="1:4" x14ac:dyDescent="0.3">
      <c r="A7" s="8" t="s">
        <v>14</v>
      </c>
      <c r="B7" s="25">
        <f>C4</f>
        <v>19980</v>
      </c>
      <c r="C7" s="9"/>
      <c r="D7" s="17">
        <f>C4</f>
        <v>19980</v>
      </c>
    </row>
    <row r="8" spans="1:4" x14ac:dyDescent="0.3">
      <c r="A8" s="18"/>
      <c r="D8" s="19"/>
    </row>
    <row r="9" spans="1:4" x14ac:dyDescent="0.3">
      <c r="A9" s="18" t="s">
        <v>15</v>
      </c>
      <c r="B9" s="26">
        <v>0.7</v>
      </c>
      <c r="C9" s="26"/>
      <c r="D9" s="20">
        <v>0.5</v>
      </c>
    </row>
    <row r="10" spans="1:4" x14ac:dyDescent="0.3">
      <c r="A10" s="18"/>
      <c r="D10" s="19"/>
    </row>
    <row r="11" spans="1:4" ht="57.6" x14ac:dyDescent="0.3">
      <c r="A11" s="15" t="s">
        <v>16</v>
      </c>
      <c r="B11" s="27" t="s">
        <v>17</v>
      </c>
      <c r="C11" s="13"/>
      <c r="D11" s="28" t="s">
        <v>18</v>
      </c>
    </row>
    <row r="13" spans="1:4" x14ac:dyDescent="0.3">
      <c r="A13" s="8" t="s">
        <v>19</v>
      </c>
      <c r="B13" s="17">
        <f>B7/B9-B7</f>
        <v>8562.8571428571449</v>
      </c>
    </row>
    <row r="14" spans="1:4" x14ac:dyDescent="0.3">
      <c r="A14" s="22" t="s">
        <v>31</v>
      </c>
      <c r="B14" s="19"/>
    </row>
    <row r="15" spans="1:4" x14ac:dyDescent="0.3">
      <c r="A15" s="18"/>
      <c r="B15" s="19"/>
    </row>
    <row r="16" spans="1:4" x14ac:dyDescent="0.3">
      <c r="A16" s="18" t="s">
        <v>20</v>
      </c>
      <c r="B16" s="21">
        <f>B7+B13</f>
        <v>28542.857142857145</v>
      </c>
      <c r="D16" s="6"/>
    </row>
    <row r="17" spans="1:4" x14ac:dyDescent="0.3">
      <c r="A17" s="22" t="s">
        <v>32</v>
      </c>
      <c r="B17" s="21"/>
      <c r="D17" s="6"/>
    </row>
    <row r="18" spans="1:4" x14ac:dyDescent="0.3">
      <c r="A18" s="18"/>
      <c r="B18" s="19"/>
    </row>
    <row r="19" spans="1:4" x14ac:dyDescent="0.3">
      <c r="A19" s="18" t="s">
        <v>21</v>
      </c>
      <c r="B19" s="21">
        <f>B9*B16</f>
        <v>19980</v>
      </c>
    </row>
    <row r="20" spans="1:4" x14ac:dyDescent="0.3">
      <c r="A20" s="22" t="s">
        <v>33</v>
      </c>
      <c r="B20" s="21"/>
    </row>
    <row r="21" spans="1:4" x14ac:dyDescent="0.3">
      <c r="A21" s="18"/>
      <c r="B21" s="19"/>
    </row>
    <row r="22" spans="1:4" x14ac:dyDescent="0.3">
      <c r="A22" s="18" t="s">
        <v>22</v>
      </c>
      <c r="B22" s="21">
        <f>B16-B19</f>
        <v>8562.8571428571449</v>
      </c>
    </row>
    <row r="23" spans="1:4" s="7" customFormat="1" x14ac:dyDescent="0.3">
      <c r="A23" s="22" t="s">
        <v>34</v>
      </c>
      <c r="B23" s="23"/>
    </row>
    <row r="24" spans="1:4" x14ac:dyDescent="0.3">
      <c r="A24" s="18"/>
      <c r="B24" s="19"/>
    </row>
    <row r="25" spans="1:4" x14ac:dyDescent="0.3">
      <c r="A25" s="18" t="s">
        <v>23</v>
      </c>
      <c r="B25" s="24">
        <f>B22-B13</f>
        <v>0</v>
      </c>
    </row>
    <row r="26" spans="1:4" x14ac:dyDescent="0.3">
      <c r="A26" s="12" t="s">
        <v>24</v>
      </c>
      <c r="B26" s="16"/>
    </row>
    <row r="28" spans="1:4" x14ac:dyDescent="0.3">
      <c r="A28" s="8" t="s">
        <v>25</v>
      </c>
      <c r="B28" s="25"/>
      <c r="C28" s="9"/>
      <c r="D28" s="17">
        <f>0.636*D7</f>
        <v>12707.28</v>
      </c>
    </row>
    <row r="29" spans="1:4" x14ac:dyDescent="0.3">
      <c r="A29" s="18"/>
      <c r="D29" s="19"/>
    </row>
    <row r="30" spans="1:4" x14ac:dyDescent="0.3">
      <c r="A30" s="18" t="s">
        <v>26</v>
      </c>
      <c r="B30" s="6"/>
      <c r="D30" s="21">
        <f>D7+D28</f>
        <v>32687.279999999999</v>
      </c>
    </row>
    <row r="31" spans="1:4" x14ac:dyDescent="0.3">
      <c r="A31" s="22" t="s">
        <v>35</v>
      </c>
      <c r="B31" s="6"/>
      <c r="D31" s="21"/>
    </row>
    <row r="32" spans="1:4" x14ac:dyDescent="0.3">
      <c r="A32" s="18"/>
      <c r="D32" s="19"/>
    </row>
    <row r="33" spans="1:4" x14ac:dyDescent="0.3">
      <c r="A33" s="18" t="s">
        <v>21</v>
      </c>
      <c r="B33" s="6"/>
      <c r="D33" s="21">
        <f>D9*D30</f>
        <v>16343.64</v>
      </c>
    </row>
    <row r="34" spans="1:4" x14ac:dyDescent="0.3">
      <c r="A34" s="22" t="s">
        <v>36</v>
      </c>
      <c r="B34" s="6"/>
      <c r="D34" s="19"/>
    </row>
    <row r="35" spans="1:4" x14ac:dyDescent="0.3">
      <c r="A35" s="18"/>
      <c r="D35" s="19"/>
    </row>
    <row r="36" spans="1:4" x14ac:dyDescent="0.3">
      <c r="A36" s="18" t="s">
        <v>27</v>
      </c>
      <c r="B36" s="6"/>
      <c r="D36" s="21">
        <f>D30-D33</f>
        <v>16343.64</v>
      </c>
    </row>
    <row r="37" spans="1:4" s="7" customFormat="1" x14ac:dyDescent="0.3">
      <c r="A37" s="22" t="s">
        <v>37</v>
      </c>
      <c r="B37" s="29"/>
      <c r="D37" s="30"/>
    </row>
    <row r="38" spans="1:4" x14ac:dyDescent="0.3">
      <c r="A38" s="18"/>
      <c r="D38" s="19"/>
    </row>
    <row r="39" spans="1:4" x14ac:dyDescent="0.3">
      <c r="A39" s="18" t="s">
        <v>28</v>
      </c>
      <c r="B39" s="31"/>
      <c r="D39" s="21">
        <f>D36-D28</f>
        <v>3636.3599999999988</v>
      </c>
    </row>
    <row r="40" spans="1:4" x14ac:dyDescent="0.3">
      <c r="A40" s="12" t="s">
        <v>38</v>
      </c>
      <c r="B40" s="13"/>
      <c r="C40" s="13"/>
      <c r="D40" s="16"/>
    </row>
    <row r="42" spans="1:4" x14ac:dyDescent="0.3">
      <c r="A42" s="8" t="s">
        <v>29</v>
      </c>
      <c r="B42" s="32" t="s">
        <v>39</v>
      </c>
      <c r="C42" s="9"/>
      <c r="D42" s="33" t="s">
        <v>40</v>
      </c>
    </row>
    <row r="43" spans="1:4" x14ac:dyDescent="0.3">
      <c r="A43" s="15"/>
      <c r="B43" s="34">
        <f>B19/B16</f>
        <v>0.7</v>
      </c>
      <c r="C43" s="13"/>
      <c r="D43" s="35">
        <f>D33/D30</f>
        <v>0.5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Manager/>
  <Company>Regione Emilia-Romagna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Bergamini Francesca</dc:creator>
  <cp:keywords/>
  <dc:description/>
  <cp:lastModifiedBy>Capraro Fausto</cp:lastModifiedBy>
  <cp:revision/>
  <dcterms:created xsi:type="dcterms:W3CDTF">2016-11-16T07:22:22Z</dcterms:created>
  <dcterms:modified xsi:type="dcterms:W3CDTF">2022-10-07T06:51:13Z</dcterms:modified>
  <cp:category/>
  <cp:contentStatus/>
</cp:coreProperties>
</file>